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istica\Información 2023\3 Sep-Dic-2023\7 Publicar ASEH solic CONTABILIDAD\2 Art. 64 -IR\2018\"/>
    </mc:Choice>
  </mc:AlternateContent>
  <xr:revisionPtr revIDLastSave="0" documentId="13_ncr:1_{2B86EAC3-0B22-4234-914A-D6A0206806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R" sheetId="2" r:id="rId1"/>
  </sheets>
  <definedNames>
    <definedName name="_xlnm.Print_Titles" localSheetId="0">IR!$1:$5</definedName>
  </definedNames>
  <calcPr calcId="191029"/>
</workbook>
</file>

<file path=xl/calcChain.xml><?xml version="1.0" encoding="utf-8"?>
<calcChain xmlns="http://schemas.openxmlformats.org/spreadsheetml/2006/main">
  <c r="I29" i="2" l="1"/>
  <c r="H29" i="2"/>
  <c r="I25" i="2"/>
  <c r="H25" i="2"/>
  <c r="I24" i="2"/>
  <c r="H24" i="2"/>
  <c r="I23" i="2"/>
  <c r="H23" i="2"/>
  <c r="I21" i="2" l="1"/>
  <c r="H21" i="2"/>
  <c r="J21" i="2" s="1"/>
  <c r="I20" i="2"/>
  <c r="H20" i="2"/>
  <c r="I19" i="2"/>
  <c r="H19" i="2"/>
  <c r="J19" i="2" s="1"/>
  <c r="I18" i="2"/>
  <c r="H18" i="2"/>
  <c r="J18" i="2" s="1"/>
  <c r="I17" i="2"/>
  <c r="H17" i="2"/>
  <c r="J29" i="2"/>
  <c r="J27" i="2"/>
  <c r="J25" i="2"/>
  <c r="J24" i="2"/>
  <c r="J23" i="2"/>
  <c r="J22" i="2"/>
  <c r="J15" i="2"/>
  <c r="J11" i="2"/>
  <c r="J10" i="2"/>
  <c r="J8" i="2"/>
  <c r="H16" i="2"/>
  <c r="I16" i="2"/>
  <c r="J17" i="2" l="1"/>
  <c r="J16" i="2"/>
  <c r="J20" i="2"/>
  <c r="I14" i="2"/>
  <c r="H14" i="2"/>
  <c r="J14" i="2" s="1"/>
  <c r="I13" i="2"/>
  <c r="H13" i="2"/>
  <c r="J13" i="2" s="1"/>
  <c r="I12" i="2"/>
  <c r="H12" i="2"/>
  <c r="J12" i="2" s="1"/>
  <c r="I9" i="2" l="1"/>
  <c r="H9" i="2"/>
  <c r="J9" i="2" l="1"/>
  <c r="I30" i="2"/>
  <c r="H30" i="2"/>
  <c r="J30" i="2" l="1"/>
</calcChain>
</file>

<file path=xl/sharedStrings.xml><?xml version="1.0" encoding="utf-8"?>
<sst xmlns="http://schemas.openxmlformats.org/spreadsheetml/2006/main" count="219" uniqueCount="116">
  <si>
    <t>Nombre del Indicador</t>
  </si>
  <si>
    <t>Componente</t>
  </si>
  <si>
    <t>Fórmula</t>
  </si>
  <si>
    <t xml:space="preserve">Nivel </t>
  </si>
  <si>
    <t>Tipo de Gasto</t>
  </si>
  <si>
    <t>Meta Anual</t>
  </si>
  <si>
    <t xml:space="preserve">Unidad de Medida de la Meta </t>
  </si>
  <si>
    <t>Alcanzado</t>
  </si>
  <si>
    <t>Programado</t>
  </si>
  <si>
    <t>Porcentaje</t>
  </si>
  <si>
    <t>Semáforo</t>
  </si>
  <si>
    <t xml:space="preserve">Ej. Fiscal </t>
  </si>
  <si>
    <t>Periodicidad</t>
  </si>
  <si>
    <t>Indicadores de Resultados</t>
  </si>
  <si>
    <t>Universidad Tecnológica de Tula - Tepeji</t>
  </si>
  <si>
    <t>Porcentaje de estudiantes becados.</t>
  </si>
  <si>
    <t>Porcentaje de actividades de difusión realizadas.</t>
  </si>
  <si>
    <t>Porcentaje de adecuaciones curriculares aprobadas.</t>
  </si>
  <si>
    <t>Porcentaje de mantenimientos realizados.</t>
  </si>
  <si>
    <t>Estudiante</t>
  </si>
  <si>
    <t>Trimestral</t>
  </si>
  <si>
    <t>PACA = (Número de adecuaciones curriculares aprobadas/Número de adecuaciones curriculares programadas) * 100</t>
  </si>
  <si>
    <t>Material didáctico</t>
  </si>
  <si>
    <t>Convenio</t>
  </si>
  <si>
    <t>Verde</t>
  </si>
  <si>
    <t>Personal docente</t>
  </si>
  <si>
    <t>Investigación</t>
  </si>
  <si>
    <t>PLED = (Lote de equipo distribuido / Lote de equipo programado para distribuir) * 100</t>
  </si>
  <si>
    <t>Lote</t>
  </si>
  <si>
    <t>PMR = (Número de mantenimientos realizados / Número de mantenimientos programados) * 100</t>
  </si>
  <si>
    <t>Mantenimiento</t>
  </si>
  <si>
    <t>Corriente</t>
  </si>
  <si>
    <t>Gasto de Capital</t>
  </si>
  <si>
    <t>"Bajo protesta de decir verdad declaramos que los Estados Financieros y sus Notas, son razonablemente correctos y son responsabilidad del emisor".</t>
  </si>
  <si>
    <t>Programas educativos de calidad brindados.</t>
  </si>
  <si>
    <t>CPE = (Subsidio ordinario federal, estatal e ingresos propios / Matrícula total inscrita) * 100</t>
  </si>
  <si>
    <t>Costo Promedio por estudiante.</t>
  </si>
  <si>
    <t>Componente / Actividad</t>
  </si>
  <si>
    <t>Actividad</t>
  </si>
  <si>
    <t>Aducuación</t>
  </si>
  <si>
    <t>Porcentaje aspirantes o estudiantes que aprueban las diferentes evaluaciones.</t>
  </si>
  <si>
    <t>PAEADE = (Número de estudiantes o aspirantes que aprueban las diferentes evaluaciones / Número de estudiantes o aspirantes evaluados) * 100</t>
  </si>
  <si>
    <t>Porcentaje de estudiantes participantes en las actividades culturales, deportivas y recreativas.</t>
  </si>
  <si>
    <t>PEPACDR = (Número de estudiantes participantes en las actividades culturales, deportivas y recreativas / Número total de estudiantes inscritos) * 100</t>
  </si>
  <si>
    <t>Porcentaje de reprobación en el periodo escolar.</t>
  </si>
  <si>
    <t>PRPE = (Número de estudiantes reprobados en el periodo escolar / Núemero de estudiantes matriculados en el periodo escolar.</t>
  </si>
  <si>
    <t>Porcentaje de personal docente fortalecido.</t>
  </si>
  <si>
    <t>PPDF = (Número de personal docente fortalecido / Número de personal docente programado para fortalecer) * 100</t>
  </si>
  <si>
    <t>Porcentaje de recurso ejercido en becas escolares.</t>
  </si>
  <si>
    <t>PREBE = (Recursos ejercidos en becas escolares / total de recursos autorizados) * 100</t>
  </si>
  <si>
    <t>Peso</t>
  </si>
  <si>
    <t>PEB = (Número de estudiantes becados/Número de que solicitaron la beca)*100</t>
  </si>
  <si>
    <t>Porcentaje de gasto ejercido en adquisición de material didáctico.</t>
  </si>
  <si>
    <t>PREMD = (Total de recursos ejercidos en material didáctico / Total de recursos autorizados)</t>
  </si>
  <si>
    <t>Porcentaje de paquetes de material didáctico distribuido.</t>
  </si>
  <si>
    <t>PPMDD = (Número de paquetes de material didáctico distribuido / número de paquetes de material didáctico programado para distribuir) * 100</t>
  </si>
  <si>
    <t>Porcentaje de ingreso captado.</t>
  </si>
  <si>
    <t>Servicio de extensión y vinculación proporcionado.</t>
  </si>
  <si>
    <t>PIC = (Ingreso captado / ingreso programado) * 100</t>
  </si>
  <si>
    <t>Porcentaje de beneficiarios de servicios de educación continua y tecnológicos atendidos.</t>
  </si>
  <si>
    <t>Beneficiario</t>
  </si>
  <si>
    <t>PBSECTA = (Número de beneficiarios atendidos / número de beneficiarios programados) * 100</t>
  </si>
  <si>
    <t>PADR = (Número de actividades de difusión realizadas / Número de actividades de difusión programadas) * 100</t>
  </si>
  <si>
    <t>Porcentaje de acuerdos o convenios firmados.</t>
  </si>
  <si>
    <t>PACF = (Acuerdos o convenios firmados / Acuerdos o convenios gestionados) * 100</t>
  </si>
  <si>
    <t>Promedio de personas de la comunidad académica educativa beneficiadas directamente por convenio de movilidad académica.</t>
  </si>
  <si>
    <t>Estudiante
/ Docente</t>
  </si>
  <si>
    <t>Investigación científica, tecnológica y educativa realizada.</t>
  </si>
  <si>
    <t>Porcentaje de recurso ejercido en investigación científica, tecnoógica y educativa.</t>
  </si>
  <si>
    <t>PREICT = (Recurso ejercido / recurso programado) * 100</t>
  </si>
  <si>
    <t>Porcentaje de productos de investigación realizados.</t>
  </si>
  <si>
    <t>PPIR = (Número de productos de investigación realizado / Número de productos de investigación programados.) * 100</t>
  </si>
  <si>
    <t>Porcentaje de recursos ejercidos en planeación.</t>
  </si>
  <si>
    <t>Planeación estratégica, evaluación y sistematización establecida.</t>
  </si>
  <si>
    <t>PREP = (Recurso ejercido / recurso autorizado) * 100</t>
  </si>
  <si>
    <t>Porcentaje de evaluaciones de gestión institucional aplicados.</t>
  </si>
  <si>
    <t>Evaluación</t>
  </si>
  <si>
    <t>PEGIA = (Número de evaluaciones de gestión institucional aplicadas / Número de evaluaciones de gestión institucional programadas) * 100</t>
  </si>
  <si>
    <t>Porcentaje de módulos del sistema de información implantados.</t>
  </si>
  <si>
    <t>Módulo</t>
  </si>
  <si>
    <t>PMSII = (Número de módulos implantados del sistema de información / Número de módulos programados del sistema de información) * 100</t>
  </si>
  <si>
    <t>Tasa de crecimiento del recurso autorizado por fuente de financiamiento en el ejercicio fiscal actual.</t>
  </si>
  <si>
    <t>Gestión Administrativa Ejecutada.</t>
  </si>
  <si>
    <t>Tasa</t>
  </si>
  <si>
    <t>TCRAFFEFA = (Recurso autorizado por fuente de financiamiento en el ejercicio fiscal actual / Recurso autorizado por fuente de financiamiento en el ejercicio fiscal inmediato anterior) * 100</t>
  </si>
  <si>
    <t>Porcentaje de servidores públicos, directivos y administrativos capacitados o actualizados.</t>
  </si>
  <si>
    <t>Servidor público</t>
  </si>
  <si>
    <t>Porcentaje de lote de equipo distribuido</t>
  </si>
  <si>
    <t>PSPDACA = (Número de servidores públicos capacitados, directivos y administrativos capacitados o actualizados / Número de servidores públicos, directivos y administrativos programados a capacitar o actualizar) * 100</t>
  </si>
  <si>
    <t>Porcentaje de recurso por fuente de financiamiento recaudado.</t>
  </si>
  <si>
    <t>Recurso</t>
  </si>
  <si>
    <t>RFFR = (Recurso recaudado por fuente de financiamiento / recurso por fuente de financiamiento autorizado) * 100</t>
  </si>
  <si>
    <t>PPCEB = [(Número de estudiantes beneficiados directamente por algún convenio de movilidad académica + número de profesores beneficiados directamente por algún convenio de movilidad académica) / número de convenios de movilidad académica firmados] * 100</t>
  </si>
  <si>
    <t xml:space="preserve">Becas otorgadas. </t>
  </si>
  <si>
    <t>Material didáctico entregado.</t>
  </si>
  <si>
    <t>Cuenta Pública 2018</t>
  </si>
  <si>
    <r>
      <rPr>
        <b/>
        <sz val="11"/>
        <color theme="1"/>
        <rFont val="Calibri"/>
        <family val="2"/>
        <scheme val="minor"/>
      </rPr>
      <t>Educación continua y servicios tecnológicos.</t>
    </r>
    <r>
      <rPr>
        <sz val="11"/>
        <color theme="1"/>
        <rFont val="Calibri"/>
        <family val="2"/>
        <scheme val="minor"/>
      </rPr>
      <t xml:space="preserve"> Otorgamiento  de servicios de educación continua y tecnológicos de Educación Superior.</t>
    </r>
  </si>
  <si>
    <r>
      <rPr>
        <b/>
        <sz val="11"/>
        <color theme="1"/>
        <rFont val="Calibri"/>
        <family val="2"/>
        <scheme val="minor"/>
      </rPr>
      <t>Difusión institucional.</t>
    </r>
    <r>
      <rPr>
        <sz val="11"/>
        <color theme="1"/>
        <rFont val="Calibri"/>
        <family val="2"/>
        <scheme val="minor"/>
      </rPr>
      <t xml:space="preserve"> Realización de actividades de difusión institucional de Educación Superior.</t>
    </r>
  </si>
  <si>
    <r>
      <rPr>
        <b/>
        <sz val="11"/>
        <color theme="1"/>
        <rFont val="Calibri"/>
        <family val="2"/>
        <scheme val="minor"/>
      </rPr>
      <t xml:space="preserve">Vinculación. </t>
    </r>
    <r>
      <rPr>
        <sz val="11"/>
        <color theme="1"/>
        <rFont val="Calibri"/>
        <family val="2"/>
        <scheme val="minor"/>
      </rPr>
      <t>Firma de vínculos que permitan la colaboración de la Institución con organizaciones e instituciones educativas del sector social, público y privado.</t>
    </r>
  </si>
  <si>
    <r>
      <rPr>
        <b/>
        <sz val="11"/>
        <color theme="1"/>
        <rFont val="Calibri"/>
        <family val="2"/>
        <scheme val="minor"/>
      </rPr>
      <t>Movilidad Académica.</t>
    </r>
    <r>
      <rPr>
        <sz val="11"/>
        <color theme="1"/>
        <rFont val="Calibri"/>
        <family val="2"/>
        <scheme val="minor"/>
      </rPr>
      <t xml:space="preserve"> Establecimiento de mecanismos de colaboración y cooperación interinstitucional que fomenten el tránsito y el intercambio académico a nivel nacional e internacional.</t>
    </r>
  </si>
  <si>
    <r>
      <rPr>
        <b/>
        <sz val="11"/>
        <color theme="1"/>
        <rFont val="Calibri"/>
        <family val="2"/>
        <scheme val="minor"/>
      </rPr>
      <t xml:space="preserve">Adecuación curricular. </t>
    </r>
    <r>
      <rPr>
        <sz val="11"/>
        <color theme="1"/>
        <rFont val="Calibri"/>
        <family val="2"/>
        <scheme val="minor"/>
      </rPr>
      <t xml:space="preserve"> Actualización de Planes y Programas de Estudio de Educación Superior.</t>
    </r>
  </si>
  <si>
    <r>
      <rPr>
        <b/>
        <sz val="11"/>
        <color theme="1"/>
        <rFont val="Calibri"/>
        <family val="2"/>
        <scheme val="minor"/>
      </rPr>
      <t>Evaluación del desempeño escolar.</t>
    </r>
    <r>
      <rPr>
        <sz val="11"/>
        <color theme="1"/>
        <rFont val="Calibri"/>
        <family val="2"/>
        <scheme val="minor"/>
      </rPr>
      <t xml:space="preserve"> Evaluación a aspirantes de Educación Superior.</t>
    </r>
  </si>
  <si>
    <r>
      <rPr>
        <b/>
        <sz val="11"/>
        <color theme="1"/>
        <rFont val="Calibri"/>
        <family val="2"/>
        <scheme val="minor"/>
      </rPr>
      <t xml:space="preserve">Actividades culturales, deportivas y recreativas. </t>
    </r>
    <r>
      <rPr>
        <sz val="11"/>
        <color theme="1"/>
        <rFont val="Calibri"/>
        <family val="2"/>
        <scheme val="minor"/>
      </rPr>
      <t>Participación de la comunidad estudiantil en actividades culturales, deportivas y recreativas de Educación Superior.</t>
    </r>
  </si>
  <si>
    <r>
      <rPr>
        <b/>
        <sz val="11"/>
        <color theme="1"/>
        <rFont val="Calibri"/>
        <family val="2"/>
        <scheme val="minor"/>
      </rPr>
      <t xml:space="preserve">Atención compensatoria. </t>
    </r>
    <r>
      <rPr>
        <sz val="11"/>
        <color theme="1"/>
        <rFont val="Calibri"/>
        <family val="2"/>
        <scheme val="minor"/>
      </rPr>
      <t>Realización de acciones para la atención compensatoria de estudiantes de educación superior.</t>
    </r>
  </si>
  <si>
    <r>
      <rPr>
        <b/>
        <sz val="11"/>
        <color theme="1"/>
        <rFont val="Calibri"/>
        <family val="2"/>
        <scheme val="minor"/>
      </rPr>
      <t>Capacitación y actualización del personal docente</t>
    </r>
    <r>
      <rPr>
        <sz val="11"/>
        <color theme="1"/>
        <rFont val="Calibri"/>
        <family val="2"/>
        <scheme val="minor"/>
      </rPr>
      <t>. Fortalecimiento al perfil profesional del personal académico de Educación Superior.</t>
    </r>
  </si>
  <si>
    <r>
      <rPr>
        <b/>
        <sz val="11"/>
        <color theme="1"/>
        <rFont val="Calibri"/>
        <family val="2"/>
        <scheme val="minor"/>
      </rPr>
      <t xml:space="preserve">Becas. </t>
    </r>
    <r>
      <rPr>
        <sz val="11"/>
        <color theme="1"/>
        <rFont val="Calibri"/>
        <family val="2"/>
        <scheme val="minor"/>
      </rPr>
      <t>Otorgamiento de apoyos económicos a estudiantes de Educación Superior.</t>
    </r>
  </si>
  <si>
    <r>
      <rPr>
        <b/>
        <sz val="11"/>
        <color theme="1"/>
        <rFont val="Calibri"/>
        <family val="2"/>
        <scheme val="minor"/>
      </rPr>
      <t>Materiales didácticos.</t>
    </r>
    <r>
      <rPr>
        <sz val="11"/>
        <color theme="1"/>
        <rFont val="Calibri"/>
        <family val="2"/>
        <scheme val="minor"/>
      </rPr>
      <t xml:space="preserve"> Distribución de material didáctico para fortalecer el proceso de enseñanza-aprendizaje de Educación Superior.</t>
    </r>
  </si>
  <si>
    <r>
      <rPr>
        <b/>
        <sz val="11"/>
        <color theme="1"/>
        <rFont val="Calibri"/>
        <family val="2"/>
        <scheme val="minor"/>
      </rPr>
      <t xml:space="preserve">Realización de productos de investigación. </t>
    </r>
    <r>
      <rPr>
        <sz val="11"/>
        <color theme="1"/>
        <rFont val="Calibri"/>
        <family val="2"/>
        <scheme val="minor"/>
      </rPr>
      <t>Producción académica de las investigaciones en Educación Superior.</t>
    </r>
  </si>
  <si>
    <r>
      <rPr>
        <b/>
        <sz val="11"/>
        <color theme="1"/>
        <rFont val="Calibri"/>
        <family val="2"/>
        <scheme val="minor"/>
      </rPr>
      <t>Evaluación institucional.</t>
    </r>
    <r>
      <rPr>
        <sz val="11"/>
        <color theme="1"/>
        <rFont val="Calibri"/>
        <family val="2"/>
        <scheme val="minor"/>
      </rPr>
      <t xml:space="preserve"> Evaluación de la gestión institucional en Educación Superior.</t>
    </r>
  </si>
  <si>
    <r>
      <rPr>
        <b/>
        <sz val="11"/>
        <color theme="1"/>
        <rFont val="Calibri"/>
        <family val="2"/>
        <scheme val="minor"/>
      </rPr>
      <t xml:space="preserve">Capacitación y actualización de servidores públicos, directivos y administrativos. </t>
    </r>
    <r>
      <rPr>
        <sz val="11"/>
        <color theme="1"/>
        <rFont val="Calibri"/>
        <family val="2"/>
        <scheme val="minor"/>
      </rPr>
      <t>Mejoramiento de las habilidades y competencias de los Servidores Públicos, Directivos y Administrativos de Educación Superior.</t>
    </r>
  </si>
  <si>
    <r>
      <rPr>
        <b/>
        <sz val="11"/>
        <color theme="1"/>
        <rFont val="Calibri"/>
        <family val="2"/>
        <scheme val="minor"/>
      </rPr>
      <t>Equipamiento.</t>
    </r>
    <r>
      <rPr>
        <sz val="11"/>
        <color theme="1"/>
        <rFont val="Calibri"/>
        <family val="2"/>
        <scheme val="minor"/>
      </rPr>
      <t xml:space="preserve"> Detección de las necesidades de mobiliario y equipo requeridos para la operación de las instituciones de Educación Superior.</t>
    </r>
  </si>
  <si>
    <r>
      <rPr>
        <b/>
        <sz val="11"/>
        <color theme="1"/>
        <rFont val="Calibri"/>
        <family val="2"/>
        <scheme val="minor"/>
      </rPr>
      <t xml:space="preserve">Mantenimiento preventivo y correctivo. </t>
    </r>
    <r>
      <rPr>
        <sz val="11"/>
        <color theme="1"/>
        <rFont val="Calibri"/>
        <family val="2"/>
        <scheme val="minor"/>
      </rPr>
      <t xml:space="preserve"> Realización del  mantenimiento preventivo y correctivo, de los bienes muebles e inmuebles, que permita el óptimo funcionamiento de las Instituciones de Educación Superior.</t>
    </r>
  </si>
  <si>
    <r>
      <rPr>
        <b/>
        <sz val="11"/>
        <color theme="1"/>
        <rFont val="Calibri"/>
        <family val="2"/>
        <scheme val="minor"/>
      </rPr>
      <t xml:space="preserve">Administración central. </t>
    </r>
    <r>
      <rPr>
        <sz val="11"/>
        <color theme="1"/>
        <rFont val="Calibri"/>
        <family val="2"/>
        <scheme val="minor"/>
      </rPr>
      <t>Coordinación de la asignación de los recursos  humanos, materiales y financieros, para  la prestación de servicios de calidad.</t>
    </r>
  </si>
  <si>
    <r>
      <rPr>
        <b/>
        <sz val="11"/>
        <color theme="1"/>
        <rFont val="Calibri"/>
        <family val="2"/>
        <scheme val="minor"/>
      </rPr>
      <t xml:space="preserve">Sistemas de información. </t>
    </r>
    <r>
      <rPr>
        <sz val="11"/>
        <color theme="1"/>
        <rFont val="Calibri"/>
        <family val="2"/>
        <scheme val="minor"/>
      </rPr>
      <t>Implantación de sistemas de información que contribuyan a la automatización de los procesos.</t>
    </r>
  </si>
  <si>
    <t>NOTA: El Programa Operativo Anual 2018, fue presentado en la Tercera Sesión Extraordinaria del 2018 del H. Consejo Directivo de la Universidad Tecnológica de Tula - Tepeji, realizada el 14 de mayo de 2018.</t>
  </si>
  <si>
    <t>Del 01 de abril 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</si>
</sst>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&quot;$&quot;* #,##0_-;\-&quot;$&quot;* #,##0_-;_-&quot;$&quot;* &quot;-&quot;??_-;_-@_-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u/>
      <sz val="11"/>
      <name val="Arial"/>
      <family val="2"/>
    </font>
    <font>
      <b/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5" fillId="0" borderId="0" xfId="0" applyFont="1" applyFill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9" fontId="0" fillId="0" borderId="1" xfId="2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0" fillId="0" borderId="0" xfId="0" applyFill="1" applyBorder="1"/>
    <xf numFmtId="0" fontId="4" fillId="0" borderId="0" xfId="0" applyFont="1" applyFill="1"/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165" fontId="0" fillId="0" borderId="1" xfId="3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44" fontId="13" fillId="0" borderId="1" xfId="3" applyFont="1" applyFill="1" applyBorder="1" applyAlignment="1">
      <alignment horizontal="right" vertical="center"/>
    </xf>
    <xf numFmtId="10" fontId="0" fillId="0" borderId="1" xfId="2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44" fontId="13" fillId="0" borderId="1" xfId="3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164" fontId="9" fillId="0" borderId="2" xfId="1" applyNumberFormat="1" applyFont="1" applyFill="1" applyBorder="1" applyAlignment="1" applyProtection="1">
      <alignment horizontal="center"/>
    </xf>
    <xf numFmtId="164" fontId="9" fillId="0" borderId="0" xfId="1" applyNumberFormat="1" applyFont="1" applyFill="1" applyBorder="1" applyAlignment="1" applyProtection="1">
      <alignment horizontal="center"/>
    </xf>
    <xf numFmtId="164" fontId="9" fillId="0" borderId="2" xfId="1" applyNumberFormat="1" applyFont="1" applyFill="1" applyBorder="1" applyAlignment="1" applyProtection="1">
      <alignment horizontal="center"/>
      <protection locked="0"/>
    </xf>
    <xf numFmtId="164" fontId="9" fillId="0" borderId="0" xfId="1" applyNumberFormat="1" applyFont="1" applyFill="1" applyBorder="1" applyAlignment="1" applyProtection="1">
      <alignment horizontal="center"/>
      <protection locked="0"/>
    </xf>
    <xf numFmtId="164" fontId="10" fillId="0" borderId="2" xfId="1" applyNumberFormat="1" applyFont="1" applyFill="1" applyBorder="1" applyAlignment="1" applyProtection="1">
      <alignment horizontal="center"/>
    </xf>
    <xf numFmtId="164" fontId="10" fillId="0" borderId="0" xfId="1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justify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85725</xdr:rowOff>
    </xdr:from>
    <xdr:to>
      <xdr:col>0</xdr:col>
      <xdr:colOff>1923795</xdr:colOff>
      <xdr:row>3</xdr:row>
      <xdr:rowOff>209229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5725"/>
          <a:ext cx="1457070" cy="695004"/>
        </a:xfrm>
        <a:prstGeom prst="rect">
          <a:avLst/>
        </a:prstGeom>
      </xdr:spPr>
    </xdr:pic>
    <xdr:clientData/>
  </xdr:twoCellAnchor>
  <xdr:twoCellAnchor editAs="oneCell">
    <xdr:from>
      <xdr:col>11</xdr:col>
      <xdr:colOff>809625</xdr:colOff>
      <xdr:row>0</xdr:row>
      <xdr:rowOff>38100</xdr:rowOff>
    </xdr:from>
    <xdr:to>
      <xdr:col>12</xdr:col>
      <xdr:colOff>626435</xdr:colOff>
      <xdr:row>3</xdr:row>
      <xdr:rowOff>210376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82900" y="38100"/>
          <a:ext cx="816935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A5" sqref="A5:XFD6"/>
    </sheetView>
  </sheetViews>
  <sheetFormatPr baseColWidth="10" defaultRowHeight="15" x14ac:dyDescent="0.25"/>
  <cols>
    <col min="1" max="1" width="34.85546875" customWidth="1"/>
    <col min="2" max="2" width="45" customWidth="1"/>
    <col min="3" max="3" width="25.42578125" customWidth="1"/>
    <col min="4" max="4" width="15.140625" customWidth="1"/>
    <col min="5" max="5" width="15" customWidth="1"/>
    <col min="6" max="6" width="15.140625" bestFit="1" customWidth="1"/>
    <col min="7" max="7" width="15.5703125" customWidth="1"/>
    <col min="8" max="8" width="15.140625" bestFit="1" customWidth="1"/>
    <col min="9" max="9" width="15.7109375" customWidth="1"/>
    <col min="10" max="10" width="13.140625" customWidth="1"/>
    <col min="12" max="12" width="15" customWidth="1"/>
  </cols>
  <sheetData>
    <row r="1" spans="1:13" x14ac:dyDescent="0.25">
      <c r="A1" s="28" t="s">
        <v>95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x14ac:dyDescent="0.25">
      <c r="A2" s="30" t="s">
        <v>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x14ac:dyDescent="0.25">
      <c r="A3" s="32" t="s">
        <v>13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8" customHeight="1" x14ac:dyDescent="0.25">
      <c r="A4" s="28" t="s">
        <v>115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s="1" customFormat="1" ht="45" x14ac:dyDescent="0.25">
      <c r="A5" s="10" t="s">
        <v>0</v>
      </c>
      <c r="B5" s="10" t="s">
        <v>37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12</v>
      </c>
      <c r="M5" s="10" t="s">
        <v>11</v>
      </c>
    </row>
    <row r="6" spans="1:13" ht="60.75" customHeight="1" x14ac:dyDescent="0.25">
      <c r="A6" s="4" t="s">
        <v>36</v>
      </c>
      <c r="B6" s="21" t="s">
        <v>34</v>
      </c>
      <c r="C6" s="7" t="s">
        <v>35</v>
      </c>
      <c r="D6" s="5" t="s">
        <v>1</v>
      </c>
      <c r="E6" s="9" t="s">
        <v>31</v>
      </c>
      <c r="F6" s="19">
        <v>31602</v>
      </c>
      <c r="G6" s="5" t="s">
        <v>50</v>
      </c>
      <c r="H6" s="24">
        <v>0</v>
      </c>
      <c r="I6" s="24">
        <v>0</v>
      </c>
      <c r="J6" s="8">
        <v>0</v>
      </c>
      <c r="K6" s="9" t="s">
        <v>24</v>
      </c>
      <c r="L6" s="5" t="s">
        <v>20</v>
      </c>
      <c r="M6" s="5">
        <v>2018</v>
      </c>
    </row>
    <row r="7" spans="1:13" ht="73.5" customHeight="1" x14ac:dyDescent="0.25">
      <c r="A7" s="4" t="s">
        <v>17</v>
      </c>
      <c r="B7" s="4" t="s">
        <v>100</v>
      </c>
      <c r="C7" s="7" t="s">
        <v>21</v>
      </c>
      <c r="D7" s="5" t="s">
        <v>38</v>
      </c>
      <c r="E7" s="9" t="s">
        <v>31</v>
      </c>
      <c r="F7" s="5">
        <v>2</v>
      </c>
      <c r="G7" s="6" t="s">
        <v>39</v>
      </c>
      <c r="H7" s="24">
        <v>0</v>
      </c>
      <c r="I7" s="24">
        <v>0</v>
      </c>
      <c r="J7" s="8">
        <v>0</v>
      </c>
      <c r="K7" s="9" t="s">
        <v>24</v>
      </c>
      <c r="L7" s="5" t="s">
        <v>20</v>
      </c>
      <c r="M7" s="5">
        <v>2018</v>
      </c>
    </row>
    <row r="8" spans="1:13" ht="95.25" customHeight="1" x14ac:dyDescent="0.25">
      <c r="A8" s="4" t="s">
        <v>40</v>
      </c>
      <c r="B8" s="4" t="s">
        <v>101</v>
      </c>
      <c r="C8" s="7" t="s">
        <v>41</v>
      </c>
      <c r="D8" s="5" t="s">
        <v>38</v>
      </c>
      <c r="E8" s="9" t="s">
        <v>31</v>
      </c>
      <c r="F8" s="20">
        <v>4400</v>
      </c>
      <c r="G8" s="5" t="s">
        <v>19</v>
      </c>
      <c r="H8" s="25">
        <v>3084</v>
      </c>
      <c r="I8" s="25">
        <v>3084</v>
      </c>
      <c r="J8" s="8">
        <f t="shared" ref="J8:J25" si="0">H8/I8</f>
        <v>1</v>
      </c>
      <c r="K8" s="9" t="s">
        <v>24</v>
      </c>
      <c r="L8" s="5" t="s">
        <v>20</v>
      </c>
      <c r="M8" s="5">
        <v>2018</v>
      </c>
    </row>
    <row r="9" spans="1:13" ht="93" customHeight="1" x14ac:dyDescent="0.25">
      <c r="A9" s="4" t="s">
        <v>42</v>
      </c>
      <c r="B9" s="4" t="s">
        <v>102</v>
      </c>
      <c r="C9" s="7" t="s">
        <v>43</v>
      </c>
      <c r="D9" s="5" t="s">
        <v>38</v>
      </c>
      <c r="E9" s="9" t="s">
        <v>31</v>
      </c>
      <c r="F9" s="20">
        <v>11793</v>
      </c>
      <c r="G9" s="5" t="s">
        <v>19</v>
      </c>
      <c r="H9" s="25">
        <f>1993+2748</f>
        <v>4741</v>
      </c>
      <c r="I9" s="25">
        <f>1993+2748</f>
        <v>4741</v>
      </c>
      <c r="J9" s="8">
        <f t="shared" si="0"/>
        <v>1</v>
      </c>
      <c r="K9" s="9" t="s">
        <v>24</v>
      </c>
      <c r="L9" s="5" t="s">
        <v>20</v>
      </c>
      <c r="M9" s="5">
        <v>2018</v>
      </c>
    </row>
    <row r="10" spans="1:13" ht="76.5" customHeight="1" x14ac:dyDescent="0.25">
      <c r="A10" s="4" t="s">
        <v>44</v>
      </c>
      <c r="B10" s="4" t="s">
        <v>103</v>
      </c>
      <c r="C10" s="7" t="s">
        <v>45</v>
      </c>
      <c r="D10" s="5" t="s">
        <v>38</v>
      </c>
      <c r="E10" s="9" t="s">
        <v>31</v>
      </c>
      <c r="F10" s="5">
        <v>280</v>
      </c>
      <c r="G10" s="5" t="s">
        <v>19</v>
      </c>
      <c r="H10" s="24">
        <v>175</v>
      </c>
      <c r="I10" s="24">
        <v>175</v>
      </c>
      <c r="J10" s="8">
        <f t="shared" si="0"/>
        <v>1</v>
      </c>
      <c r="K10" s="9" t="s">
        <v>24</v>
      </c>
      <c r="L10" s="5" t="s">
        <v>20</v>
      </c>
      <c r="M10" s="5">
        <v>2018</v>
      </c>
    </row>
    <row r="11" spans="1:13" ht="76.5" customHeight="1" x14ac:dyDescent="0.25">
      <c r="A11" s="4" t="s">
        <v>46</v>
      </c>
      <c r="B11" s="4" t="s">
        <v>104</v>
      </c>
      <c r="C11" s="7" t="s">
        <v>47</v>
      </c>
      <c r="D11" s="5" t="s">
        <v>38</v>
      </c>
      <c r="E11" s="9" t="s">
        <v>31</v>
      </c>
      <c r="F11" s="5">
        <v>200</v>
      </c>
      <c r="G11" s="6" t="s">
        <v>25</v>
      </c>
      <c r="H11" s="24">
        <v>60</v>
      </c>
      <c r="I11" s="24">
        <v>60</v>
      </c>
      <c r="J11" s="8">
        <f t="shared" si="0"/>
        <v>1</v>
      </c>
      <c r="K11" s="9" t="s">
        <v>24</v>
      </c>
      <c r="L11" s="5" t="s">
        <v>20</v>
      </c>
      <c r="M11" s="5">
        <v>2018</v>
      </c>
    </row>
    <row r="12" spans="1:13" ht="50.25" customHeight="1" x14ac:dyDescent="0.25">
      <c r="A12" s="4" t="s">
        <v>48</v>
      </c>
      <c r="B12" s="21" t="s">
        <v>93</v>
      </c>
      <c r="C12" s="7" t="s">
        <v>49</v>
      </c>
      <c r="D12" s="5" t="s">
        <v>1</v>
      </c>
      <c r="E12" s="9" t="s">
        <v>31</v>
      </c>
      <c r="F12" s="19">
        <v>286921</v>
      </c>
      <c r="G12" s="6" t="s">
        <v>50</v>
      </c>
      <c r="H12" s="22">
        <f>42173.9+37657</f>
        <v>79830.899999999994</v>
      </c>
      <c r="I12" s="22">
        <f>42173.9+37657</f>
        <v>79830.899999999994</v>
      </c>
      <c r="J12" s="8">
        <f t="shared" si="0"/>
        <v>1</v>
      </c>
      <c r="K12" s="9" t="s">
        <v>24</v>
      </c>
      <c r="L12" s="5" t="s">
        <v>20</v>
      </c>
      <c r="M12" s="5">
        <v>2018</v>
      </c>
    </row>
    <row r="13" spans="1:13" ht="60.75" customHeight="1" x14ac:dyDescent="0.25">
      <c r="A13" s="4" t="s">
        <v>15</v>
      </c>
      <c r="B13" s="4" t="s">
        <v>105</v>
      </c>
      <c r="C13" s="7" t="s">
        <v>51</v>
      </c>
      <c r="D13" s="5" t="s">
        <v>38</v>
      </c>
      <c r="E13" s="9" t="s">
        <v>31</v>
      </c>
      <c r="F13" s="5">
        <v>96</v>
      </c>
      <c r="G13" s="5" t="s">
        <v>19</v>
      </c>
      <c r="H13" s="24">
        <f>32+32</f>
        <v>64</v>
      </c>
      <c r="I13" s="24">
        <f>32+32</f>
        <v>64</v>
      </c>
      <c r="J13" s="8">
        <f t="shared" si="0"/>
        <v>1</v>
      </c>
      <c r="K13" s="9" t="s">
        <v>24</v>
      </c>
      <c r="L13" s="5" t="s">
        <v>20</v>
      </c>
      <c r="M13" s="5">
        <v>2018</v>
      </c>
    </row>
    <row r="14" spans="1:13" ht="60.75" customHeight="1" x14ac:dyDescent="0.25">
      <c r="A14" s="4" t="s">
        <v>52</v>
      </c>
      <c r="B14" s="21" t="s">
        <v>94</v>
      </c>
      <c r="C14" s="7" t="s">
        <v>53</v>
      </c>
      <c r="D14" s="5" t="s">
        <v>1</v>
      </c>
      <c r="E14" s="9" t="s">
        <v>31</v>
      </c>
      <c r="F14" s="19">
        <v>401640</v>
      </c>
      <c r="G14" s="5" t="s">
        <v>50</v>
      </c>
      <c r="H14" s="22">
        <f>53708.59+15022</f>
        <v>68730.59</v>
      </c>
      <c r="I14" s="22">
        <f>53708.59+15022</f>
        <v>68730.59</v>
      </c>
      <c r="J14" s="8">
        <f t="shared" si="0"/>
        <v>1</v>
      </c>
      <c r="K14" s="9" t="s">
        <v>24</v>
      </c>
      <c r="L14" s="5" t="s">
        <v>20</v>
      </c>
      <c r="M14" s="5">
        <v>2018</v>
      </c>
    </row>
    <row r="15" spans="1:13" ht="83.25" customHeight="1" x14ac:dyDescent="0.25">
      <c r="A15" s="4" t="s">
        <v>54</v>
      </c>
      <c r="B15" s="4" t="s">
        <v>106</v>
      </c>
      <c r="C15" s="7" t="s">
        <v>55</v>
      </c>
      <c r="D15" s="5" t="s">
        <v>38</v>
      </c>
      <c r="E15" s="9" t="s">
        <v>31</v>
      </c>
      <c r="F15" s="5">
        <v>2</v>
      </c>
      <c r="G15" s="6" t="s">
        <v>22</v>
      </c>
      <c r="H15" s="24">
        <v>1</v>
      </c>
      <c r="I15" s="24">
        <v>1</v>
      </c>
      <c r="J15" s="8">
        <f t="shared" si="0"/>
        <v>1</v>
      </c>
      <c r="K15" s="9" t="s">
        <v>24</v>
      </c>
      <c r="L15" s="5" t="s">
        <v>20</v>
      </c>
      <c r="M15" s="5">
        <v>2018</v>
      </c>
    </row>
    <row r="16" spans="1:13" ht="52.5" customHeight="1" x14ac:dyDescent="0.25">
      <c r="A16" s="4" t="s">
        <v>56</v>
      </c>
      <c r="B16" s="21" t="s">
        <v>57</v>
      </c>
      <c r="C16" s="7" t="s">
        <v>58</v>
      </c>
      <c r="D16" s="5" t="s">
        <v>1</v>
      </c>
      <c r="E16" s="9" t="s">
        <v>31</v>
      </c>
      <c r="F16" s="19">
        <v>3102692</v>
      </c>
      <c r="G16" s="6" t="s">
        <v>50</v>
      </c>
      <c r="H16" s="22">
        <f>1224172.5+1648704</f>
        <v>2872876.5</v>
      </c>
      <c r="I16" s="22">
        <f>899584+791633</f>
        <v>1691217</v>
      </c>
      <c r="J16" s="8">
        <f t="shared" si="0"/>
        <v>1.6987036554150059</v>
      </c>
      <c r="K16" s="9" t="s">
        <v>24</v>
      </c>
      <c r="L16" s="5" t="s">
        <v>20</v>
      </c>
      <c r="M16" s="5">
        <v>2018</v>
      </c>
    </row>
    <row r="17" spans="1:13" ht="58.5" customHeight="1" x14ac:dyDescent="0.25">
      <c r="A17" s="4" t="s">
        <v>59</v>
      </c>
      <c r="B17" s="4" t="s">
        <v>96</v>
      </c>
      <c r="C17" s="7" t="s">
        <v>61</v>
      </c>
      <c r="D17" s="5" t="s">
        <v>38</v>
      </c>
      <c r="E17" s="9" t="s">
        <v>31</v>
      </c>
      <c r="F17" s="20">
        <v>6211</v>
      </c>
      <c r="G17" s="5" t="s">
        <v>60</v>
      </c>
      <c r="H17" s="25">
        <f>2725+1909</f>
        <v>4634</v>
      </c>
      <c r="I17" s="25">
        <f>2725+1909</f>
        <v>4634</v>
      </c>
      <c r="J17" s="8">
        <f t="shared" si="0"/>
        <v>1</v>
      </c>
      <c r="K17" s="9" t="s">
        <v>24</v>
      </c>
      <c r="L17" s="5" t="s">
        <v>20</v>
      </c>
      <c r="M17" s="5">
        <v>2018</v>
      </c>
    </row>
    <row r="18" spans="1:13" ht="67.5" customHeight="1" x14ac:dyDescent="0.25">
      <c r="A18" s="4" t="s">
        <v>16</v>
      </c>
      <c r="B18" s="4" t="s">
        <v>97</v>
      </c>
      <c r="C18" s="7" t="s">
        <v>62</v>
      </c>
      <c r="D18" s="5" t="s">
        <v>38</v>
      </c>
      <c r="E18" s="9" t="s">
        <v>31</v>
      </c>
      <c r="F18" s="5">
        <v>107</v>
      </c>
      <c r="G18" s="6" t="s">
        <v>38</v>
      </c>
      <c r="H18" s="24">
        <f>27+27</f>
        <v>54</v>
      </c>
      <c r="I18" s="24">
        <f>27+27</f>
        <v>54</v>
      </c>
      <c r="J18" s="8">
        <f t="shared" si="0"/>
        <v>1</v>
      </c>
      <c r="K18" s="9" t="s">
        <v>24</v>
      </c>
      <c r="L18" s="5" t="s">
        <v>20</v>
      </c>
      <c r="M18" s="5">
        <v>2018</v>
      </c>
    </row>
    <row r="19" spans="1:13" ht="60.75" customHeight="1" x14ac:dyDescent="0.25">
      <c r="A19" s="4" t="s">
        <v>63</v>
      </c>
      <c r="B19" s="4" t="s">
        <v>98</v>
      </c>
      <c r="C19" s="7" t="s">
        <v>64</v>
      </c>
      <c r="D19" s="5" t="s">
        <v>38</v>
      </c>
      <c r="E19" s="9" t="s">
        <v>31</v>
      </c>
      <c r="F19" s="5">
        <v>37</v>
      </c>
      <c r="G19" s="5" t="s">
        <v>23</v>
      </c>
      <c r="H19" s="24">
        <f>11+10</f>
        <v>21</v>
      </c>
      <c r="I19" s="24">
        <f>11+10</f>
        <v>21</v>
      </c>
      <c r="J19" s="8">
        <f t="shared" si="0"/>
        <v>1</v>
      </c>
      <c r="K19" s="9" t="s">
        <v>24</v>
      </c>
      <c r="L19" s="5" t="s">
        <v>20</v>
      </c>
      <c r="M19" s="5">
        <v>2018</v>
      </c>
    </row>
    <row r="20" spans="1:13" ht="149.25" customHeight="1" x14ac:dyDescent="0.25">
      <c r="A20" s="4" t="s">
        <v>65</v>
      </c>
      <c r="B20" s="4" t="s">
        <v>99</v>
      </c>
      <c r="C20" s="7" t="s">
        <v>92</v>
      </c>
      <c r="D20" s="5" t="s">
        <v>38</v>
      </c>
      <c r="E20" s="9" t="s">
        <v>31</v>
      </c>
      <c r="F20" s="5">
        <v>52</v>
      </c>
      <c r="G20" s="6" t="s">
        <v>66</v>
      </c>
      <c r="H20" s="24">
        <f>5+15</f>
        <v>20</v>
      </c>
      <c r="I20" s="24">
        <f>5+15</f>
        <v>20</v>
      </c>
      <c r="J20" s="8">
        <f t="shared" si="0"/>
        <v>1</v>
      </c>
      <c r="K20" s="9" t="s">
        <v>24</v>
      </c>
      <c r="L20" s="5" t="s">
        <v>20</v>
      </c>
      <c r="M20" s="5">
        <v>2018</v>
      </c>
    </row>
    <row r="21" spans="1:13" ht="60.75" customHeight="1" x14ac:dyDescent="0.25">
      <c r="A21" s="4" t="s">
        <v>68</v>
      </c>
      <c r="B21" s="21" t="s">
        <v>67</v>
      </c>
      <c r="C21" s="7" t="s">
        <v>69</v>
      </c>
      <c r="D21" s="5" t="s">
        <v>1</v>
      </c>
      <c r="E21" s="9" t="s">
        <v>31</v>
      </c>
      <c r="F21" s="19">
        <v>205911</v>
      </c>
      <c r="G21" s="6" t="s">
        <v>50</v>
      </c>
      <c r="H21" s="26">
        <f>10279.94+35356</f>
        <v>45635.94</v>
      </c>
      <c r="I21" s="26">
        <f>10279.94+35356</f>
        <v>45635.94</v>
      </c>
      <c r="J21" s="8">
        <f t="shared" si="0"/>
        <v>1</v>
      </c>
      <c r="K21" s="9" t="s">
        <v>24</v>
      </c>
      <c r="L21" s="5" t="s">
        <v>20</v>
      </c>
      <c r="M21" s="5">
        <v>2018</v>
      </c>
    </row>
    <row r="22" spans="1:13" ht="64.5" customHeight="1" x14ac:dyDescent="0.25">
      <c r="A22" s="4" t="s">
        <v>70</v>
      </c>
      <c r="B22" s="4" t="s">
        <v>107</v>
      </c>
      <c r="C22" s="7" t="s">
        <v>71</v>
      </c>
      <c r="D22" s="5" t="s">
        <v>38</v>
      </c>
      <c r="E22" s="9" t="s">
        <v>31</v>
      </c>
      <c r="F22" s="5">
        <v>2</v>
      </c>
      <c r="G22" s="5" t="s">
        <v>26</v>
      </c>
      <c r="H22" s="24">
        <v>1</v>
      </c>
      <c r="I22" s="24">
        <v>1</v>
      </c>
      <c r="J22" s="8">
        <f t="shared" si="0"/>
        <v>1</v>
      </c>
      <c r="K22" s="9" t="s">
        <v>24</v>
      </c>
      <c r="L22" s="5" t="s">
        <v>20</v>
      </c>
      <c r="M22" s="5">
        <v>2018</v>
      </c>
    </row>
    <row r="23" spans="1:13" ht="53.25" customHeight="1" x14ac:dyDescent="0.25">
      <c r="A23" s="4" t="s">
        <v>72</v>
      </c>
      <c r="B23" s="21" t="s">
        <v>73</v>
      </c>
      <c r="C23" s="7" t="s">
        <v>74</v>
      </c>
      <c r="D23" s="5" t="s">
        <v>1</v>
      </c>
      <c r="E23" s="9" t="s">
        <v>31</v>
      </c>
      <c r="F23" s="19">
        <v>2962966</v>
      </c>
      <c r="G23" s="6" t="s">
        <v>50</v>
      </c>
      <c r="H23" s="22">
        <f>498143+884957+1</f>
        <v>1383101</v>
      </c>
      <c r="I23" s="22">
        <f>498143+884957+1</f>
        <v>1383101</v>
      </c>
      <c r="J23" s="8">
        <f t="shared" si="0"/>
        <v>1</v>
      </c>
      <c r="K23" s="9" t="s">
        <v>24</v>
      </c>
      <c r="L23" s="5" t="s">
        <v>20</v>
      </c>
      <c r="M23" s="5">
        <v>2018</v>
      </c>
    </row>
    <row r="24" spans="1:13" ht="81" customHeight="1" x14ac:dyDescent="0.25">
      <c r="A24" s="4" t="s">
        <v>75</v>
      </c>
      <c r="B24" s="4" t="s">
        <v>108</v>
      </c>
      <c r="C24" s="7" t="s">
        <v>77</v>
      </c>
      <c r="D24" s="5" t="s">
        <v>38</v>
      </c>
      <c r="E24" s="9" t="s">
        <v>31</v>
      </c>
      <c r="F24" s="5">
        <v>56</v>
      </c>
      <c r="G24" s="5" t="s">
        <v>76</v>
      </c>
      <c r="H24" s="24">
        <f>16+14</f>
        <v>30</v>
      </c>
      <c r="I24" s="24">
        <f>16+14</f>
        <v>30</v>
      </c>
      <c r="J24" s="8">
        <f t="shared" si="0"/>
        <v>1</v>
      </c>
      <c r="K24" s="9" t="s">
        <v>24</v>
      </c>
      <c r="L24" s="5" t="s">
        <v>20</v>
      </c>
      <c r="M24" s="5">
        <v>2018</v>
      </c>
    </row>
    <row r="25" spans="1:13" ht="73.5" customHeight="1" x14ac:dyDescent="0.25">
      <c r="A25" s="4" t="s">
        <v>78</v>
      </c>
      <c r="B25" s="4" t="s">
        <v>113</v>
      </c>
      <c r="C25" s="7" t="s">
        <v>80</v>
      </c>
      <c r="D25" s="5" t="s">
        <v>38</v>
      </c>
      <c r="E25" s="9" t="s">
        <v>31</v>
      </c>
      <c r="F25" s="5">
        <v>4</v>
      </c>
      <c r="G25" s="5" t="s">
        <v>79</v>
      </c>
      <c r="H25" s="24">
        <f>1+2</f>
        <v>3</v>
      </c>
      <c r="I25" s="24">
        <f>1+2</f>
        <v>3</v>
      </c>
      <c r="J25" s="8">
        <f t="shared" si="0"/>
        <v>1</v>
      </c>
      <c r="K25" s="9" t="s">
        <v>24</v>
      </c>
      <c r="L25" s="5" t="s">
        <v>20</v>
      </c>
      <c r="M25" s="5">
        <v>2018</v>
      </c>
    </row>
    <row r="26" spans="1:13" ht="101.25" customHeight="1" x14ac:dyDescent="0.25">
      <c r="A26" s="4" t="s">
        <v>81</v>
      </c>
      <c r="B26" s="21" t="s">
        <v>82</v>
      </c>
      <c r="C26" s="7" t="s">
        <v>84</v>
      </c>
      <c r="D26" s="5" t="s">
        <v>1</v>
      </c>
      <c r="E26" s="9" t="s">
        <v>31</v>
      </c>
      <c r="F26" s="23">
        <v>6.6600000000000006E-2</v>
      </c>
      <c r="G26" s="5" t="s">
        <v>83</v>
      </c>
      <c r="H26" s="27">
        <v>0</v>
      </c>
      <c r="I26" s="27">
        <v>0</v>
      </c>
      <c r="J26" s="8">
        <v>0</v>
      </c>
      <c r="K26" s="9" t="s">
        <v>24</v>
      </c>
      <c r="L26" s="5" t="s">
        <v>20</v>
      </c>
      <c r="M26" s="5">
        <v>2018</v>
      </c>
    </row>
    <row r="27" spans="1:13" ht="135.75" customHeight="1" x14ac:dyDescent="0.25">
      <c r="A27" s="4" t="s">
        <v>85</v>
      </c>
      <c r="B27" s="4" t="s">
        <v>109</v>
      </c>
      <c r="C27" s="7" t="s">
        <v>88</v>
      </c>
      <c r="D27" s="5" t="s">
        <v>38</v>
      </c>
      <c r="E27" s="9" t="s">
        <v>31</v>
      </c>
      <c r="F27" s="5">
        <v>61</v>
      </c>
      <c r="G27" s="5" t="s">
        <v>86</v>
      </c>
      <c r="H27" s="24">
        <v>23</v>
      </c>
      <c r="I27" s="24">
        <v>23</v>
      </c>
      <c r="J27" s="8">
        <f>H27/I27</f>
        <v>1</v>
      </c>
      <c r="K27" s="9" t="s">
        <v>24</v>
      </c>
      <c r="L27" s="5" t="s">
        <v>20</v>
      </c>
      <c r="M27" s="5">
        <v>2018</v>
      </c>
    </row>
    <row r="28" spans="1:13" ht="64.5" customHeight="1" x14ac:dyDescent="0.25">
      <c r="A28" s="4" t="s">
        <v>87</v>
      </c>
      <c r="B28" s="4" t="s">
        <v>110</v>
      </c>
      <c r="C28" s="7" t="s">
        <v>27</v>
      </c>
      <c r="D28" s="5" t="s">
        <v>38</v>
      </c>
      <c r="E28" s="9" t="s">
        <v>32</v>
      </c>
      <c r="F28" s="5">
        <v>10</v>
      </c>
      <c r="G28" s="5" t="s">
        <v>28</v>
      </c>
      <c r="H28" s="24">
        <v>0</v>
      </c>
      <c r="I28" s="24">
        <v>0</v>
      </c>
      <c r="J28" s="8">
        <v>0</v>
      </c>
      <c r="K28" s="9" t="s">
        <v>24</v>
      </c>
      <c r="L28" s="5" t="s">
        <v>20</v>
      </c>
      <c r="M28" s="5">
        <v>2018</v>
      </c>
    </row>
    <row r="29" spans="1:13" ht="90" customHeight="1" x14ac:dyDescent="0.25">
      <c r="A29" s="4" t="s">
        <v>18</v>
      </c>
      <c r="B29" s="4" t="s">
        <v>111</v>
      </c>
      <c r="C29" s="7" t="s">
        <v>29</v>
      </c>
      <c r="D29" s="5" t="s">
        <v>38</v>
      </c>
      <c r="E29" s="9" t="s">
        <v>31</v>
      </c>
      <c r="F29" s="5">
        <v>36</v>
      </c>
      <c r="G29" s="5" t="s">
        <v>30</v>
      </c>
      <c r="H29" s="24">
        <f>9+9</f>
        <v>18</v>
      </c>
      <c r="I29" s="24">
        <f>9+9</f>
        <v>18</v>
      </c>
      <c r="J29" s="8">
        <f>H29/I29</f>
        <v>1</v>
      </c>
      <c r="K29" s="9" t="s">
        <v>24</v>
      </c>
      <c r="L29" s="5" t="s">
        <v>20</v>
      </c>
      <c r="M29" s="5">
        <v>2018</v>
      </c>
    </row>
    <row r="30" spans="1:13" ht="64.5" customHeight="1" x14ac:dyDescent="0.25">
      <c r="A30" s="4" t="s">
        <v>89</v>
      </c>
      <c r="B30" s="4" t="s">
        <v>112</v>
      </c>
      <c r="C30" s="7" t="s">
        <v>91</v>
      </c>
      <c r="D30" s="5" t="s">
        <v>38</v>
      </c>
      <c r="E30" s="9" t="s">
        <v>31</v>
      </c>
      <c r="F30" s="19">
        <v>139050473</v>
      </c>
      <c r="G30" s="5" t="s">
        <v>90</v>
      </c>
      <c r="H30" s="22">
        <f>36671758.66+34070134.5</f>
        <v>70741893.159999996</v>
      </c>
      <c r="I30" s="22">
        <f>33770523+34978069</f>
        <v>68748592</v>
      </c>
      <c r="J30" s="8">
        <f>H30/I30</f>
        <v>1.0289940652166374</v>
      </c>
      <c r="K30" s="9" t="s">
        <v>24</v>
      </c>
      <c r="L30" s="5" t="s">
        <v>20</v>
      </c>
      <c r="M30" s="5">
        <v>2018</v>
      </c>
    </row>
    <row r="31" spans="1:13" s="2" customForma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s="2" customFormat="1" ht="27.75" customHeight="1" x14ac:dyDescent="0.25">
      <c r="A32" s="35" t="s">
        <v>114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</row>
    <row r="33" spans="1:13" s="2" customFormat="1" x14ac:dyDescent="0.25">
      <c r="A33" s="13"/>
      <c r="B33" s="13"/>
      <c r="C33" s="13"/>
      <c r="D33" s="13"/>
      <c r="E33" s="13"/>
      <c r="F33" s="13"/>
      <c r="G33" s="14"/>
      <c r="H33" s="14"/>
      <c r="I33" s="14"/>
      <c r="J33" s="14"/>
    </row>
    <row r="34" spans="1:13" s="2" customFormat="1" x14ac:dyDescent="0.25">
      <c r="A34" s="34" t="s">
        <v>33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</row>
    <row r="35" spans="1:13" s="2" customFormat="1" x14ac:dyDescent="0.25">
      <c r="C35" s="14"/>
      <c r="D35" s="15"/>
      <c r="E35" s="15"/>
      <c r="F35" s="15"/>
      <c r="G35" s="11"/>
      <c r="H35" s="17"/>
      <c r="I35" s="17"/>
      <c r="J35" s="17"/>
      <c r="K35" s="17"/>
      <c r="L35" s="14"/>
    </row>
    <row r="36" spans="1:13" s="2" customFormat="1" ht="15" customHeight="1" x14ac:dyDescent="0.25">
      <c r="C36" s="14"/>
      <c r="D36" s="16"/>
      <c r="E36" s="16"/>
      <c r="F36" s="16"/>
      <c r="G36" s="3"/>
      <c r="H36" s="16"/>
      <c r="I36" s="18"/>
      <c r="J36" s="18"/>
      <c r="K36" s="18"/>
      <c r="L36" s="14"/>
    </row>
    <row r="37" spans="1:13" s="2" customFormat="1" x14ac:dyDescent="0.25"/>
    <row r="38" spans="1:13" s="2" customFormat="1" x14ac:dyDescent="0.25"/>
    <row r="39" spans="1:13" s="2" customFormat="1" x14ac:dyDescent="0.25"/>
  </sheetData>
  <mergeCells count="6">
    <mergeCell ref="A1:M1"/>
    <mergeCell ref="A2:M2"/>
    <mergeCell ref="A3:M3"/>
    <mergeCell ref="A4:M4"/>
    <mergeCell ref="A34:M34"/>
    <mergeCell ref="A32:M32"/>
  </mergeCells>
  <pageMargins left="0.70866141732283472" right="0.70866141732283472" top="0.74803149606299213" bottom="0.74803149606299213" header="0.31496062992125984" footer="0.31496062992125984"/>
  <pageSetup scale="49" fitToHeight="0" orientation="landscape" r:id="rId1"/>
  <rowBreaks count="1" manualBreakCount="1">
    <brk id="1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IR</vt:lpstr>
      <vt:lpstr>IR!Títulos_a_imprimir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pe024469</cp:lastModifiedBy>
  <cp:lastPrinted>2018-07-04T18:55:38Z</cp:lastPrinted>
  <dcterms:created xsi:type="dcterms:W3CDTF">2017-11-09T15:51:44Z</dcterms:created>
  <dcterms:modified xsi:type="dcterms:W3CDTF">2023-10-19T18:52:19Z</dcterms:modified>
</cp:coreProperties>
</file>